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-kos\OneDrive\Документи\NGO\Regional_Development\OTG\Дядьковицька ОТГ\Портфель проектів\"/>
    </mc:Choice>
  </mc:AlternateContent>
  <bookViews>
    <workbookView xWindow="0" yWindow="0" windowWidth="20490" windowHeight="7620" firstSheet="1" activeTab="1"/>
  </bookViews>
  <sheets>
    <sheet name="Лист1" sheetId="1" state="hidden" r:id="rId1"/>
    <sheet name="Лист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2" i="2"/>
  <c r="J31" i="2"/>
  <c r="J30" i="2"/>
  <c r="J29" i="2"/>
  <c r="E29" i="2" s="1"/>
  <c r="J28" i="2"/>
  <c r="E28" i="2" s="1"/>
  <c r="J27" i="2"/>
  <c r="E27" i="2" s="1"/>
  <c r="J26" i="2"/>
  <c r="F26" i="2" s="1"/>
  <c r="J25" i="2"/>
  <c r="F25" i="2" s="1"/>
  <c r="J24" i="2"/>
  <c r="F24" i="2" s="1"/>
  <c r="J23" i="2"/>
  <c r="F23" i="2" s="1"/>
  <c r="J22" i="2"/>
  <c r="E22" i="2" s="1"/>
  <c r="J21" i="2"/>
  <c r="E21" i="2" s="1"/>
  <c r="J20" i="2"/>
  <c r="E20" i="2" s="1"/>
  <c r="J19" i="2"/>
  <c r="E19" i="2" s="1"/>
  <c r="J18" i="2"/>
  <c r="J17" i="2"/>
  <c r="J16" i="2"/>
  <c r="F16" i="2" s="1"/>
  <c r="J14" i="2"/>
  <c r="F14" i="2" s="1"/>
  <c r="J13" i="2"/>
  <c r="F13" i="2" s="1"/>
  <c r="J12" i="2"/>
  <c r="F12" i="2" s="1"/>
  <c r="J11" i="2"/>
  <c r="F11" i="2" s="1"/>
  <c r="J10" i="2"/>
  <c r="E17" i="2" s="1"/>
  <c r="J9" i="2"/>
  <c r="J8" i="2"/>
  <c r="E8" i="2"/>
  <c r="J7" i="2"/>
  <c r="F7" i="2" s="1"/>
  <c r="J6" i="2"/>
  <c r="F6" i="2" s="1"/>
  <c r="J5" i="2"/>
  <c r="J4" i="2"/>
  <c r="F4" i="2" s="1"/>
  <c r="F38" i="1"/>
  <c r="E38" i="1"/>
  <c r="F25" i="1"/>
  <c r="E25" i="1"/>
  <c r="F14" i="1"/>
  <c r="F17" i="2" l="1"/>
  <c r="K17" i="2" s="1"/>
  <c r="F8" i="2"/>
  <c r="E30" i="2"/>
  <c r="E31" i="2" s="1"/>
  <c r="F30" i="2"/>
  <c r="J24" i="1"/>
  <c r="F24" i="1" s="1"/>
  <c r="J33" i="1"/>
  <c r="F33" i="1" s="1"/>
  <c r="J31" i="1"/>
  <c r="F31" i="1" s="1"/>
  <c r="J28" i="1"/>
  <c r="E28" i="1" s="1"/>
  <c r="J30" i="1"/>
  <c r="E30" i="1" s="1"/>
  <c r="J29" i="1"/>
  <c r="E29" i="1" s="1"/>
  <c r="J18" i="1"/>
  <c r="E18" i="1" s="1"/>
  <c r="J21" i="1"/>
  <c r="F21" i="1" s="1"/>
  <c r="J20" i="1"/>
  <c r="F20" i="1" s="1"/>
  <c r="J19" i="1"/>
  <c r="F19" i="1" s="1"/>
  <c r="J16" i="1"/>
  <c r="E16" i="1" s="1"/>
  <c r="J22" i="1"/>
  <c r="F22" i="1" s="1"/>
  <c r="J32" i="1"/>
  <c r="F32" i="1" s="1"/>
  <c r="J27" i="1"/>
  <c r="E27" i="1" s="1"/>
  <c r="J35" i="1"/>
  <c r="E35" i="1" s="1"/>
  <c r="J34" i="1"/>
  <c r="F34" i="1" s="1"/>
  <c r="J36" i="1"/>
  <c r="E36" i="1" s="1"/>
  <c r="J37" i="1"/>
  <c r="E37" i="1" s="1"/>
  <c r="J38" i="1"/>
  <c r="J23" i="1"/>
  <c r="F23" i="1" s="1"/>
  <c r="J25" i="1"/>
  <c r="J26" i="1"/>
  <c r="J17" i="1"/>
  <c r="E17" i="1" s="1"/>
  <c r="J10" i="1"/>
  <c r="F10" i="1" s="1"/>
  <c r="J6" i="1"/>
  <c r="E6" i="1" s="1"/>
  <c r="J7" i="1"/>
  <c r="E7" i="1" s="1"/>
  <c r="J8" i="1"/>
  <c r="E8" i="1" s="1"/>
  <c r="J9" i="1"/>
  <c r="E9" i="1" s="1"/>
  <c r="J11" i="1"/>
  <c r="F11" i="1" s="1"/>
  <c r="J12" i="1"/>
  <c r="E12" i="1" s="1"/>
  <c r="J13" i="1"/>
  <c r="E13" i="1" s="1"/>
  <c r="J14" i="1"/>
  <c r="J15" i="1"/>
  <c r="J39" i="1"/>
  <c r="J40" i="1"/>
  <c r="J41" i="1"/>
  <c r="J5" i="1"/>
  <c r="E5" i="1" s="1"/>
  <c r="J4" i="1"/>
  <c r="F4" i="1" s="1"/>
  <c r="F31" i="2" l="1"/>
  <c r="F39" i="1"/>
  <c r="E32" i="2" l="1"/>
  <c r="E33" i="2" s="1"/>
  <c r="E14" i="1"/>
  <c r="F33" i="2" l="1"/>
  <c r="E39" i="1"/>
  <c r="E40" i="1"/>
  <c r="E41" i="1" s="1"/>
  <c r="F41" i="1" l="1"/>
</calcChain>
</file>

<file path=xl/sharedStrings.xml><?xml version="1.0" encoding="utf-8"?>
<sst xmlns="http://schemas.openxmlformats.org/spreadsheetml/2006/main" count="249" uniqueCount="135">
  <si>
    <t>№</t>
  </si>
  <si>
    <t>Назва заходу</t>
  </si>
  <si>
    <t>Стаття витрат</t>
  </si>
  <si>
    <t>Розрахунок статті витрат</t>
  </si>
  <si>
    <t>Джерела фінансування</t>
  </si>
  <si>
    <t xml:space="preserve"> </t>
  </si>
  <si>
    <t>Разом по проекту</t>
  </si>
  <si>
    <t>Загальна сума</t>
  </si>
  <si>
    <t>у %</t>
  </si>
  <si>
    <t>За одиниць</t>
  </si>
  <si>
    <t>Кількість</t>
  </si>
  <si>
    <t>всього</t>
  </si>
  <si>
    <t>1.2.</t>
  </si>
  <si>
    <t>1.3.</t>
  </si>
  <si>
    <t>Всеукраїн-ський громадський бюджет</t>
  </si>
  <si>
    <t>Заявник - Орган місцевого самоврядування</t>
  </si>
  <si>
    <t>Стіл для лінгафонного кабінета</t>
  </si>
  <si>
    <t>Wi-fi Wireless Router</t>
  </si>
  <si>
    <t>Акустична система 2.0</t>
  </si>
  <si>
    <t>Шафа для зберігання та зарядки учнівських пристроїв</t>
  </si>
  <si>
    <t>13*34363</t>
  </si>
  <si>
    <t>Спеціальна гарнітура HS</t>
  </si>
  <si>
    <t>Крісло офісне</t>
  </si>
  <si>
    <t>Центр вивчення іноземних мов в с. Велика Омеляна на базі Великоомелянського НВК "школа-гімназія"</t>
  </si>
  <si>
    <t>Центр розвитку бізнес-освіти в с.Клевань на базі Клеванського ліцею №2</t>
  </si>
  <si>
    <t>Інтерактивний комплект INTBOARD ПАНЕЛЬ+</t>
  </si>
  <si>
    <t>1*120000 грн.</t>
  </si>
  <si>
    <t>Комп'ютерний стіл для учня</t>
  </si>
  <si>
    <t>Комп'ютерний стіл для адміністратора</t>
  </si>
  <si>
    <t>https://epicentrk.ua/ua/shop/stol-kompyuternyy-csk11-1-dub-sonoma.html</t>
  </si>
  <si>
    <t>Обгрунтування рівня цін</t>
  </si>
  <si>
    <t>Фліпчарт</t>
  </si>
  <si>
    <t>https://epicentrk.ua/ua/shop/stol-kompyuternyy-kompanit-su-4-venge-.html</t>
  </si>
  <si>
    <t xml:space="preserve">Інтерактивна дошка </t>
  </si>
  <si>
    <t>Центр ІТ-освіти в с.Дядьковичі на базі опорного закладу "Дядьковицький ліцей"</t>
  </si>
  <si>
    <t>Всього за п.3</t>
  </si>
  <si>
    <t>https://dixi.education/shop/language-lab/
https://b-pro.com.ua/katalog/programne-zabezpechennya/programne-zabezpechennya-dlya-lingafonnogo-kabinetu1</t>
  </si>
  <si>
    <t>Програмне забезпечення для лінгафонного кабінету</t>
  </si>
  <si>
    <t>https://prom.ua/p1067965858-parta-dlya-lingafonnogo.html</t>
  </si>
  <si>
    <t>Ноутбуки</t>
  </si>
  <si>
    <t>Стілець офісний</t>
  </si>
  <si>
    <t>https://factor-r.com.ua/lingafonniy-kabinet</t>
  </si>
  <si>
    <t>1*3000 грн.</t>
  </si>
  <si>
    <t>Пакет програм для комп'ютерної графіки і дизайну, програмування (Adobe Illustrator, Adobe Photoshop, CorelDrive, Java, PHP, Python або аналоги)</t>
  </si>
  <si>
    <t>https://www.softkey.ua/ua/catalog/programming/filter/langprog-is-java-or-php-or-python/
https://www.softkey.ua/ua/catalog/design/creative-cloud-for-teams/</t>
  </si>
  <si>
    <t>Крісло-мішок</t>
  </si>
  <si>
    <t>https://enjoy.ua/vsi-typy/</t>
  </si>
  <si>
    <t>https://centur.com.ua/interaktyvne-obladnannya-dlya-shkil/navchalne-obladnannya/interaktyvne-obladnannya-dlya-shkoly/interatyvni-komplekty/interaktyvnyj-komplekt-intboard-panel</t>
  </si>
  <si>
    <t>10*12000 грн.</t>
  </si>
  <si>
    <t>Консоль кутовий</t>
  </si>
  <si>
    <t>https://amf.com.ua/konsol_uglovaja_om30_360kh360kh1900mm_buk_buk/p148924/?utm_source=ibud.ua&amp;utm_medium=price&amp;utm_campaign=ibud.ua.promo&amp;place=1&amp;priceid=2272686&amp;catalogid=1667</t>
  </si>
  <si>
    <t>Шафа для документів</t>
  </si>
  <si>
    <t>https://tutumba.com.ua/ua/company-prais/shkaf-dlya-dokumentov-r-40-vishnya-vishnya-tutumba-com-ua-9655001?utm_source=ibud.ua&amp;utm_medium=price&amp;place=1&amp;priceID=9655001&amp;catalogID=1667</t>
  </si>
  <si>
    <t>Письмовий стіл</t>
  </si>
  <si>
    <t>https://epicentrk.ua/ua/shop/stol-pismennyy-greyd-sk-1-2018-dub-sonoma-belyy-alba.html</t>
  </si>
  <si>
    <t>https://b-pro.com.ua/katalog/kompyuterna-tehnika/bagatofunktsionalniypristriy</t>
  </si>
  <si>
    <t>Багатофункціональний пристрій (принтер-копір-сканер)</t>
  </si>
  <si>
    <t>Система відеоконференцзв'язку</t>
  </si>
  <si>
    <t>https://avexpert.com.ua/uk/product/sistema-videokonferentssvyazi-logitech-group/</t>
  </si>
  <si>
    <t>15*2500 грн.</t>
  </si>
  <si>
    <t>1*1200 грн</t>
  </si>
  <si>
    <t>1*15000 грн</t>
  </si>
  <si>
    <t>16*2500 грн</t>
  </si>
  <si>
    <t>1*1600 грн</t>
  </si>
  <si>
    <t>16*650 грн</t>
  </si>
  <si>
    <t>1*33000 грн</t>
  </si>
  <si>
    <t>16*12000 грн</t>
  </si>
  <si>
    <t>16*800 грн</t>
  </si>
  <si>
    <t>1*4000 грн</t>
  </si>
  <si>
    <t>15*900 грн</t>
  </si>
  <si>
    <t>1*10000 грн</t>
  </si>
  <si>
    <t>10*1600 грн</t>
  </si>
  <si>
    <t>2*1500 грн</t>
  </si>
  <si>
    <t>2*2500 грн</t>
  </si>
  <si>
    <t>5*3000 грн</t>
  </si>
  <si>
    <t>1*40000 грн</t>
  </si>
  <si>
    <t>16*11000 грн</t>
  </si>
  <si>
    <t>Комп'ютери (моноблоки)</t>
  </si>
  <si>
    <t>https://hard.rozetka.com.ua/lenovo_f0e7003hua/p242174629/</t>
  </si>
  <si>
    <t>Всього за п. 1</t>
  </si>
  <si>
    <t>Всього за п. 2</t>
  </si>
  <si>
    <t>https://rozetka.com.ua/buromax_bm_0010/p5411478/</t>
  </si>
  <si>
    <t>2*3500</t>
  </si>
  <si>
    <t>10*1500 грн.</t>
  </si>
  <si>
    <t>1.1.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</si>
  <si>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</si>
  <si>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</si>
  <si>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</si>
  <si>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</si>
  <si>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</si>
  <si>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</si>
  <si>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</si>
  <si>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</si>
  <si>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</si>
  <si>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</si>
  <si>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</si>
  <si>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</si>
  <si>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</si>
  <si>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</si>
  <si>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</si>
  <si>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</si>
  <si>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</si>
  <si>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</si>
  <si>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</si>
  <si>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</si>
  <si>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</si>
  <si>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</si>
  <si>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</si>
  <si>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</si>
  <si>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</si>
  <si>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</si>
  <si>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</si>
  <si>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Лінгафонний кабінет (15+1)</t>
  </si>
  <si>
    <t>1*358660 грн.</t>
  </si>
  <si>
    <t>https://vemakids.com.ua/sites/default/files/download-files/lingafon_1_15_netbuk.pdf</t>
  </si>
  <si>
    <t>Ком'ютерний клас</t>
  </si>
  <si>
    <t>1*332773 грн</t>
  </si>
  <si>
    <t>15*2025 грн.</t>
  </si>
  <si>
    <t>https://specmeblipostach.uaprom.net/p589772591-stol-dlya-lingafonnogo.html</t>
  </si>
  <si>
    <t>1*1700 грн</t>
  </si>
  <si>
    <t>https://rozetka.com.ua/primtex_plus_ultra_chrome_c_11/p2496527/?gclid=CjwKCAjwq_D7BRADEiwAVMDdHi30xeD6h7N0SzI0mRS8DKmsvJxSqe7vYTE_iqfbstT_eerbptShvhoCRx8QAvD_BwE</t>
  </si>
  <si>
    <t>https://epicentrk.ua/ua/shop/stul-nowy-styl-era-chr-fj-2-siniy.html</t>
  </si>
  <si>
    <t>https://epicentrk.ua/ua/shop/stul-amf-art-metal-furniture-rolf-khrom-a-1-chernyy.html</t>
  </si>
  <si>
    <t>1*3300 грн</t>
  </si>
  <si>
    <t>15*700 грн</t>
  </si>
  <si>
    <t>1*9300 грн</t>
  </si>
  <si>
    <t>https://enjoy.ua/kreslo-smile-yz-mykrofybry/</t>
  </si>
  <si>
    <t>10*1400 грн.</t>
  </si>
  <si>
    <t>https://rozetka.com.ua/219285211/p219285211/</t>
  </si>
  <si>
    <t>https://epicentrk.ua/ua/shop/stol-pismennyy-pekhotin-buklet-1200kh600kh750-belyy.html</t>
  </si>
  <si>
    <t>5*1500 грн</t>
  </si>
  <si>
    <t>2.10.</t>
  </si>
  <si>
    <t>Принтер</t>
  </si>
  <si>
    <t>1*7300</t>
  </si>
  <si>
    <t>https://rozetka.com.ua/canon_8468b042aa/p126937962/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</si>
</sst>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2" fontId="3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justify" vertical="center" wrapText="1"/>
    </xf>
    <xf numFmtId="9" fontId="3" fillId="0" borderId="2" xfId="0" applyNumberFormat="1" applyFont="1" applyBorder="1" applyAlignment="1">
      <alignment horizontal="left" vertical="center" wrapText="1"/>
    </xf>
    <xf numFmtId="9" fontId="3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4" fillId="0" borderId="2" xfId="1" applyBorder="1" applyAlignment="1">
      <alignment wrapText="1"/>
    </xf>
    <xf numFmtId="0" fontId="0" fillId="0" borderId="2" xfId="0" applyBorder="1" applyAlignment="1">
      <alignment wrapText="1"/>
    </xf>
    <xf numFmtId="2" fontId="4" fillId="0" borderId="2" xfId="1" applyNumberFormat="1" applyBorder="1" applyAlignment="1">
      <alignment horizontal="left" vertical="center" wrapText="1"/>
    </xf>
    <xf numFmtId="0" fontId="4" fillId="0" borderId="2" xfId="1" applyFill="1" applyBorder="1" applyAlignment="1">
      <alignment wrapText="1"/>
    </xf>
    <xf numFmtId="0" fontId="3" fillId="3" borderId="2" xfId="0" applyFont="1" applyFill="1" applyBorder="1" applyAlignment="1">
      <alignment horizontal="justify"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2" fontId="2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2" fontId="3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4" fillId="0" borderId="2" xfId="1" applyBorder="1" applyAlignment="1">
      <alignment horizontal="left" wrapText="1"/>
    </xf>
    <xf numFmtId="2" fontId="0" fillId="0" borderId="0" xfId="0" applyNumberFormat="1"/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-pro.com.ua/katalog/kompyuterna-tehnika/bagatofunktsionalniypristriy" TargetMode="External"/><Relationship Id="rId13" Type="http://schemas.openxmlformats.org/officeDocument/2006/relationships/hyperlink" Target="https://prom.ua/p1067965858-parta-dlya-lingafonnogo.html" TargetMode="External"/><Relationship Id="rId3" Type="http://schemas.openxmlformats.org/officeDocument/2006/relationships/hyperlink" Target="https://www.softkey.ua/ua/catalog/programming/filter/langprog-is-java-or-php-or-python/https:/www.softkey.ua/ua/catalog/design/creative-cloud-for-teams/" TargetMode="External"/><Relationship Id="rId7" Type="http://schemas.openxmlformats.org/officeDocument/2006/relationships/hyperlink" Target="https://tutumba.com.ua/ua/company-prais/shkaf-dlya-dokumentov-r-40-vishnya-vishnya-tutumba-com-ua-9655001?utm_source=ibud.ua&amp;utm_medium=price&amp;place=1&amp;priceID=9655001&amp;catalogID=1667" TargetMode="External"/><Relationship Id="rId12" Type="http://schemas.openxmlformats.org/officeDocument/2006/relationships/hyperlink" Target="https://rozetka.com.ua/buromax_bm_0010/p5411478/" TargetMode="External"/><Relationship Id="rId2" Type="http://schemas.openxmlformats.org/officeDocument/2006/relationships/hyperlink" Target="https://factor-r.com.ua/lingafonniy-kabinet" TargetMode="External"/><Relationship Id="rId1" Type="http://schemas.openxmlformats.org/officeDocument/2006/relationships/hyperlink" Target="https://factor-r.com.ua/lingafonniy-kabinet" TargetMode="External"/><Relationship Id="rId6" Type="http://schemas.openxmlformats.org/officeDocument/2006/relationships/hyperlink" Target="https://amf.com.ua/konsol_uglovaja_om30_360kh360kh1900mm_buk_buk/p148924/?utm_source=ibud.ua&amp;utm_medium=price&amp;utm_campaign=ibud.ua.promo&amp;place=1&amp;priceid=2272686&amp;catalogid=1667" TargetMode="External"/><Relationship Id="rId11" Type="http://schemas.openxmlformats.org/officeDocument/2006/relationships/hyperlink" Target="https://hard.rozetka.com.ua/lenovo_f0e7003hua/p242174629/" TargetMode="External"/><Relationship Id="rId5" Type="http://schemas.openxmlformats.org/officeDocument/2006/relationships/hyperlink" Target="https://factor-r.com.ua/lingafonniy-kabine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avexpert.com.ua/uk/product/sistema-videokonferentssvyazi-logitech-group/" TargetMode="External"/><Relationship Id="rId4" Type="http://schemas.openxmlformats.org/officeDocument/2006/relationships/hyperlink" Target="https://centur.com.ua/interaktyvne-obladnannya-dlya-shkil/navchalne-obladnannya/interaktyvne-obladnannya-dlya-shkoly/interatyvni-komplekty/interaktyvnyj-komplekt-intboard-panel" TargetMode="External"/><Relationship Id="rId9" Type="http://schemas.openxmlformats.org/officeDocument/2006/relationships/hyperlink" Target="https://b-pro.com.ua/katalog/kompyuterna-tehnika/bagatofunktsionalniypristriy" TargetMode="External"/><Relationship Id="rId14" Type="http://schemas.openxmlformats.org/officeDocument/2006/relationships/hyperlink" Target="https://epicentrk.ua/ua/shop/stol-kompyuternyy-csk11-1-dub-sonoma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ozetka.com.ua/buromax_bm_0010/p5411478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amf.com.ua/konsol_uglovaja_om30_360kh360kh1900mm_buk_buk/p148924/?utm_source=ibud.ua&amp;utm_medium=price&amp;utm_campaign=ibud.ua.promo&amp;place=1&amp;priceid=2272686&amp;catalogid=1667" TargetMode="External"/><Relationship Id="rId7" Type="http://schemas.openxmlformats.org/officeDocument/2006/relationships/hyperlink" Target="https://avexpert.com.ua/uk/product/sistema-videokonferentssvyazi-logitech-group/" TargetMode="External"/><Relationship Id="rId12" Type="http://schemas.openxmlformats.org/officeDocument/2006/relationships/hyperlink" Target="https://epicentrk.ua/ua/shop/stol-kompyuternyy-kompanit-su-4-venge-.html" TargetMode="External"/><Relationship Id="rId2" Type="http://schemas.openxmlformats.org/officeDocument/2006/relationships/hyperlink" Target="https://factor-r.com.ua/lingafonniy-kabinet" TargetMode="External"/><Relationship Id="rId1" Type="http://schemas.openxmlformats.org/officeDocument/2006/relationships/hyperlink" Target="https://centur.com.ua/interaktyvne-obladnannya-dlya-shkil/navchalne-obladnannya/interaktyvne-obladnannya-dlya-shkoly/interatyvni-komplekty/interaktyvnyj-komplekt-intboard-panel" TargetMode="External"/><Relationship Id="rId6" Type="http://schemas.openxmlformats.org/officeDocument/2006/relationships/hyperlink" Target="https://b-pro.com.ua/katalog/kompyuterna-tehnika/bagatofunktsionalniypristriy" TargetMode="External"/><Relationship Id="rId11" Type="http://schemas.openxmlformats.org/officeDocument/2006/relationships/hyperlink" Target="https://specmeblipostach.uaprom.net/p589772591-stol-dlya-lingafonnogo.html" TargetMode="External"/><Relationship Id="rId5" Type="http://schemas.openxmlformats.org/officeDocument/2006/relationships/hyperlink" Target="https://b-pro.com.ua/katalog/kompyuterna-tehnika/bagatofunktsionalniypristriy" TargetMode="External"/><Relationship Id="rId10" Type="http://schemas.openxmlformats.org/officeDocument/2006/relationships/hyperlink" Target="https://vemakids.com.ua/sites/default/files/download-files/lingafon_1_15_netbuk.pdf" TargetMode="External"/><Relationship Id="rId4" Type="http://schemas.openxmlformats.org/officeDocument/2006/relationships/hyperlink" Target="https://tutumba.com.ua/ua/company-prais/shkaf-dlya-dokumentov-r-40-vishnya-vishnya-tutumba-com-ua-9655001?utm_source=ibud.ua&amp;utm_medium=price&amp;place=1&amp;priceID=9655001&amp;catalogID=1667" TargetMode="External"/><Relationship Id="rId9" Type="http://schemas.openxmlformats.org/officeDocument/2006/relationships/hyperlink" Target="https://epicentrk.ua/ua/shop/stol-kompyuternyy-csk11-1-dub-sono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workbookViewId="0">
      <selection activeCell="B5" sqref="B5"/>
    </sheetView>
  </sheetViews>
  <sheetFormatPr defaultRowHeight="15" x14ac:dyDescent="0.25"/>
  <cols>
    <col min="1" max="1" width="11.28515625" bestFit="1" customWidth="1"/>
    <col min="2" max="2" width="31.5703125" customWidth="1"/>
    <col min="3" max="3" width="0" hidden="1" customWidth="1"/>
    <col min="4" max="4" width="17.7109375" style="3" customWidth="1"/>
    <col min="5" max="5" width="14" customWidth="1"/>
    <col min="6" max="6" width="16.7109375" customWidth="1"/>
    <col min="7" max="7" width="40.140625" style="22" customWidth="1"/>
    <col min="8" max="12" width="9.140625" customWidth="1"/>
  </cols>
  <sheetData>
    <row r="1" spans="1:10" ht="15.75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/>
      <c r="G1" s="41" t="s">
        <v>30</v>
      </c>
    </row>
    <row r="2" spans="1:10" ht="78.75" x14ac:dyDescent="0.25">
      <c r="A2" s="41"/>
      <c r="B2" s="41"/>
      <c r="C2" s="41"/>
      <c r="D2" s="41"/>
      <c r="E2" s="30" t="s">
        <v>14</v>
      </c>
      <c r="F2" s="30" t="s">
        <v>15</v>
      </c>
      <c r="G2" s="41"/>
      <c r="H2" s="4" t="s">
        <v>9</v>
      </c>
      <c r="I2" s="1" t="s">
        <v>10</v>
      </c>
      <c r="J2" s="1" t="s">
        <v>11</v>
      </c>
    </row>
    <row r="3" spans="1:10" s="2" customFormat="1" ht="63" x14ac:dyDescent="0.25">
      <c r="A3" s="35">
        <v>1</v>
      </c>
      <c r="B3" s="36" t="s">
        <v>23</v>
      </c>
      <c r="C3" s="35"/>
      <c r="D3" s="36" t="s">
        <v>5</v>
      </c>
      <c r="E3" s="35"/>
      <c r="F3" s="35"/>
      <c r="G3" s="35"/>
    </row>
    <row r="4" spans="1:10" ht="30" x14ac:dyDescent="0.25">
      <c r="A4" s="7" t="s">
        <v>84</v>
      </c>
      <c r="B4" s="8" t="s">
        <v>16</v>
      </c>
      <c r="C4" s="9"/>
      <c r="D4" s="10" t="s">
        <v>59</v>
      </c>
      <c r="E4" s="12"/>
      <c r="F4" s="11">
        <f>J4</f>
        <v>37500</v>
      </c>
      <c r="G4" s="24" t="s">
        <v>38</v>
      </c>
      <c r="H4">
        <v>2500</v>
      </c>
      <c r="I4">
        <v>15</v>
      </c>
      <c r="J4">
        <f t="shared" ref="J4:J41" si="0">H4*I4</f>
        <v>37500</v>
      </c>
    </row>
    <row r="5" spans="1:10" ht="30" x14ac:dyDescent="0.25">
      <c r="A5" s="7" t="s">
        <v>12</v>
      </c>
      <c r="B5" s="8" t="s">
        <v>17</v>
      </c>
      <c r="C5" s="9"/>
      <c r="D5" s="10" t="s">
        <v>42</v>
      </c>
      <c r="E5" s="11">
        <f>J5</f>
        <v>3000</v>
      </c>
      <c r="F5" s="12"/>
      <c r="G5" s="24" t="s">
        <v>41</v>
      </c>
      <c r="H5">
        <v>3000</v>
      </c>
      <c r="I5">
        <v>1</v>
      </c>
      <c r="J5">
        <f t="shared" si="0"/>
        <v>3000</v>
      </c>
    </row>
    <row r="6" spans="1:10" ht="30" x14ac:dyDescent="0.25">
      <c r="A6" s="7" t="s">
        <v>13</v>
      </c>
      <c r="B6" s="8" t="s">
        <v>18</v>
      </c>
      <c r="C6" s="9"/>
      <c r="D6" s="10" t="s">
        <v>60</v>
      </c>
      <c r="E6" s="11">
        <f>J6</f>
        <v>1200</v>
      </c>
      <c r="F6" s="12"/>
      <c r="G6" s="25" t="s">
        <v>41</v>
      </c>
      <c r="H6">
        <v>1200</v>
      </c>
      <c r="I6">
        <v>1</v>
      </c>
      <c r="J6">
        <f t="shared" si="0"/>
        <v>1200</v>
      </c>
    </row>
    <row r="7" spans="1:10" ht="31.5" x14ac:dyDescent="0.25">
      <c r="A7" s="7" t="s">
        <v>85</v>
      </c>
      <c r="B7" s="8" t="s">
        <v>19</v>
      </c>
      <c r="C7" s="9"/>
      <c r="D7" s="10" t="s">
        <v>61</v>
      </c>
      <c r="E7" s="11">
        <f>J7</f>
        <v>15000</v>
      </c>
      <c r="F7" s="12"/>
      <c r="G7" s="25" t="s">
        <v>41</v>
      </c>
      <c r="H7">
        <v>15000</v>
      </c>
      <c r="I7">
        <v>1</v>
      </c>
      <c r="J7">
        <f t="shared" si="0"/>
        <v>15000</v>
      </c>
    </row>
    <row r="8" spans="1:10" ht="75" x14ac:dyDescent="0.25">
      <c r="A8" s="7" t="s">
        <v>86</v>
      </c>
      <c r="B8" s="8" t="s">
        <v>37</v>
      </c>
      <c r="C8" s="9"/>
      <c r="D8" s="10" t="s">
        <v>20</v>
      </c>
      <c r="E8" s="23">
        <f>J8</f>
        <v>96000</v>
      </c>
      <c r="F8" s="12"/>
      <c r="G8" s="25" t="s">
        <v>36</v>
      </c>
      <c r="H8">
        <v>6000</v>
      </c>
      <c r="I8">
        <v>16</v>
      </c>
      <c r="J8">
        <f t="shared" si="0"/>
        <v>96000</v>
      </c>
    </row>
    <row r="9" spans="1:10" ht="30" x14ac:dyDescent="0.25">
      <c r="A9" s="7" t="s">
        <v>87</v>
      </c>
      <c r="B9" s="8" t="s">
        <v>21</v>
      </c>
      <c r="C9" s="9"/>
      <c r="D9" s="10" t="s">
        <v>62</v>
      </c>
      <c r="E9" s="11">
        <f>J9</f>
        <v>40000</v>
      </c>
      <c r="F9" s="12"/>
      <c r="G9" s="25" t="s">
        <v>41</v>
      </c>
      <c r="H9">
        <v>2500</v>
      </c>
      <c r="I9">
        <v>16</v>
      </c>
      <c r="J9">
        <f t="shared" si="0"/>
        <v>40000</v>
      </c>
    </row>
    <row r="10" spans="1:10" ht="30" x14ac:dyDescent="0.25">
      <c r="A10" s="7" t="s">
        <v>88</v>
      </c>
      <c r="B10" s="7" t="s">
        <v>22</v>
      </c>
      <c r="C10" s="9"/>
      <c r="D10" s="10" t="s">
        <v>63</v>
      </c>
      <c r="E10" s="12"/>
      <c r="F10" s="11">
        <f>J10</f>
        <v>1600</v>
      </c>
      <c r="G10" s="25" t="s">
        <v>41</v>
      </c>
      <c r="H10">
        <v>1600</v>
      </c>
      <c r="I10">
        <v>1</v>
      </c>
      <c r="J10">
        <f>H10*I10</f>
        <v>1600</v>
      </c>
    </row>
    <row r="11" spans="1:10" ht="30" x14ac:dyDescent="0.25">
      <c r="A11" s="7" t="s">
        <v>89</v>
      </c>
      <c r="B11" s="7" t="s">
        <v>40</v>
      </c>
      <c r="C11" s="9"/>
      <c r="D11" s="10" t="s">
        <v>64</v>
      </c>
      <c r="E11" s="12"/>
      <c r="F11" s="11">
        <f>J11</f>
        <v>10400</v>
      </c>
      <c r="G11" s="25" t="s">
        <v>41</v>
      </c>
      <c r="H11">
        <v>650</v>
      </c>
      <c r="I11">
        <v>16</v>
      </c>
      <c r="J11">
        <f t="shared" si="0"/>
        <v>10400</v>
      </c>
    </row>
    <row r="12" spans="1:10" ht="30" x14ac:dyDescent="0.25">
      <c r="A12" s="7" t="s">
        <v>90</v>
      </c>
      <c r="B12" s="7" t="s">
        <v>33</v>
      </c>
      <c r="C12" s="18"/>
      <c r="D12" s="10" t="s">
        <v>65</v>
      </c>
      <c r="E12" s="11">
        <f>J12</f>
        <v>33000</v>
      </c>
      <c r="F12" s="14"/>
      <c r="G12" s="25" t="s">
        <v>41</v>
      </c>
      <c r="H12">
        <v>33000</v>
      </c>
      <c r="I12">
        <v>1</v>
      </c>
      <c r="J12">
        <f t="shared" si="0"/>
        <v>33000</v>
      </c>
    </row>
    <row r="13" spans="1:10" ht="30" x14ac:dyDescent="0.25">
      <c r="A13" s="7" t="s">
        <v>91</v>
      </c>
      <c r="B13" s="7" t="s">
        <v>39</v>
      </c>
      <c r="C13" s="9"/>
      <c r="D13" s="10" t="s">
        <v>66</v>
      </c>
      <c r="E13" s="11">
        <f>J13</f>
        <v>192000</v>
      </c>
      <c r="F13" s="11"/>
      <c r="G13" s="25" t="s">
        <v>41</v>
      </c>
      <c r="H13">
        <v>12000</v>
      </c>
      <c r="I13">
        <v>16</v>
      </c>
      <c r="J13">
        <f t="shared" si="0"/>
        <v>192000</v>
      </c>
    </row>
    <row r="14" spans="1:10" ht="15.75" x14ac:dyDescent="0.25">
      <c r="A14" s="34"/>
      <c r="B14" s="34" t="s">
        <v>79</v>
      </c>
      <c r="C14" s="37"/>
      <c r="D14" s="38"/>
      <c r="E14" s="39">
        <f>SUM(E4:E13)</f>
        <v>380200</v>
      </c>
      <c r="F14" s="39">
        <f>SUM(F4:F13)</f>
        <v>49500</v>
      </c>
      <c r="G14" s="39"/>
      <c r="J14">
        <f t="shared" si="0"/>
        <v>0</v>
      </c>
    </row>
    <row r="15" spans="1:10" ht="63" x14ac:dyDescent="0.25">
      <c r="A15" s="28">
        <v>2</v>
      </c>
      <c r="B15" s="31" t="s">
        <v>34</v>
      </c>
      <c r="C15" s="32"/>
      <c r="D15" s="29"/>
      <c r="E15" s="33"/>
      <c r="F15" s="33"/>
      <c r="G15" s="33"/>
      <c r="J15">
        <f t="shared" si="0"/>
        <v>0</v>
      </c>
    </row>
    <row r="16" spans="1:10" ht="30" x14ac:dyDescent="0.25">
      <c r="A16" s="7" t="s">
        <v>92</v>
      </c>
      <c r="B16" s="7" t="s">
        <v>77</v>
      </c>
      <c r="C16" s="9"/>
      <c r="D16" s="10" t="s">
        <v>66</v>
      </c>
      <c r="E16" s="11">
        <f>J16</f>
        <v>208000</v>
      </c>
      <c r="F16" s="11"/>
      <c r="G16" s="24" t="s">
        <v>78</v>
      </c>
      <c r="H16">
        <v>13000</v>
      </c>
      <c r="I16">
        <v>16</v>
      </c>
      <c r="J16">
        <f t="shared" ref="J16" si="1">H16*I16</f>
        <v>208000</v>
      </c>
    </row>
    <row r="17" spans="1:10" ht="94.5" x14ac:dyDescent="0.25">
      <c r="A17" s="7" t="s">
        <v>93</v>
      </c>
      <c r="B17" s="8" t="s">
        <v>43</v>
      </c>
      <c r="C17" s="9"/>
      <c r="D17" s="10" t="s">
        <v>76</v>
      </c>
      <c r="E17" s="11">
        <f>J17</f>
        <v>176000</v>
      </c>
      <c r="F17" s="12"/>
      <c r="G17" s="24" t="s">
        <v>44</v>
      </c>
      <c r="H17">
        <v>11000</v>
      </c>
      <c r="I17">
        <v>16</v>
      </c>
      <c r="J17">
        <f t="shared" ref="J17" si="2">H17*I17</f>
        <v>176000</v>
      </c>
    </row>
    <row r="18" spans="1:10" ht="30" x14ac:dyDescent="0.25">
      <c r="A18" s="7" t="s">
        <v>94</v>
      </c>
      <c r="B18" s="7" t="s">
        <v>33</v>
      </c>
      <c r="C18" s="18"/>
      <c r="D18" s="10" t="s">
        <v>65</v>
      </c>
      <c r="E18" s="11">
        <f>J18</f>
        <v>33000</v>
      </c>
      <c r="F18" s="14"/>
      <c r="G18" s="25" t="s">
        <v>41</v>
      </c>
      <c r="H18">
        <v>33000</v>
      </c>
      <c r="I18">
        <v>1</v>
      </c>
      <c r="J18">
        <f>H18*I18</f>
        <v>33000</v>
      </c>
    </row>
    <row r="19" spans="1:10" ht="30" x14ac:dyDescent="0.25">
      <c r="A19" s="7" t="s">
        <v>95</v>
      </c>
      <c r="B19" s="8" t="s">
        <v>17</v>
      </c>
      <c r="C19" s="9"/>
      <c r="D19" s="10" t="s">
        <v>42</v>
      </c>
      <c r="E19" s="12"/>
      <c r="F19" s="11">
        <f t="shared" ref="F19:F24" si="3">J19</f>
        <v>3000</v>
      </c>
      <c r="G19" s="24" t="s">
        <v>41</v>
      </c>
      <c r="H19">
        <v>3000</v>
      </c>
      <c r="I19">
        <v>1</v>
      </c>
      <c r="J19">
        <f>H19*I19</f>
        <v>3000</v>
      </c>
    </row>
    <row r="20" spans="1:10" ht="30" x14ac:dyDescent="0.25">
      <c r="A20" s="7" t="s">
        <v>96</v>
      </c>
      <c r="B20" s="7" t="s">
        <v>22</v>
      </c>
      <c r="C20" s="9"/>
      <c r="D20" s="10" t="s">
        <v>63</v>
      </c>
      <c r="E20" s="12"/>
      <c r="F20" s="11">
        <f t="shared" si="3"/>
        <v>1600</v>
      </c>
      <c r="G20" s="25" t="s">
        <v>41</v>
      </c>
      <c r="H20">
        <v>1600</v>
      </c>
      <c r="I20">
        <v>1</v>
      </c>
      <c r="J20">
        <f>H20*I20</f>
        <v>1600</v>
      </c>
    </row>
    <row r="21" spans="1:10" ht="30" x14ac:dyDescent="0.25">
      <c r="A21" s="7" t="s">
        <v>97</v>
      </c>
      <c r="B21" s="7" t="s">
        <v>40</v>
      </c>
      <c r="C21" s="9"/>
      <c r="D21" s="10" t="s">
        <v>67</v>
      </c>
      <c r="E21" s="12"/>
      <c r="F21" s="11">
        <f t="shared" si="3"/>
        <v>12800</v>
      </c>
      <c r="G21" s="25" t="s">
        <v>41</v>
      </c>
      <c r="H21">
        <v>800</v>
      </c>
      <c r="I21">
        <v>16</v>
      </c>
      <c r="J21">
        <f t="shared" ref="J21" si="4">H21*I21</f>
        <v>12800</v>
      </c>
    </row>
    <row r="22" spans="1:10" ht="31.5" x14ac:dyDescent="0.25">
      <c r="A22" s="7" t="s">
        <v>98</v>
      </c>
      <c r="B22" s="7" t="s">
        <v>28</v>
      </c>
      <c r="C22" s="18"/>
      <c r="D22" s="10" t="s">
        <v>68</v>
      </c>
      <c r="E22" s="12"/>
      <c r="F22" s="11">
        <f t="shared" si="3"/>
        <v>4000</v>
      </c>
      <c r="G22" s="25" t="s">
        <v>32</v>
      </c>
      <c r="H22">
        <v>4000</v>
      </c>
      <c r="I22">
        <v>1</v>
      </c>
      <c r="J22">
        <f t="shared" ref="J22" si="5">H22*I22</f>
        <v>4000</v>
      </c>
    </row>
    <row r="23" spans="1:10" ht="30" x14ac:dyDescent="0.25">
      <c r="A23" s="7" t="s">
        <v>99</v>
      </c>
      <c r="B23" s="7" t="s">
        <v>27</v>
      </c>
      <c r="C23" s="9"/>
      <c r="D23" s="10" t="s">
        <v>69</v>
      </c>
      <c r="E23" s="12"/>
      <c r="F23" s="11">
        <f t="shared" si="3"/>
        <v>13500</v>
      </c>
      <c r="G23" s="24" t="s">
        <v>29</v>
      </c>
      <c r="H23">
        <v>900</v>
      </c>
      <c r="I23">
        <v>15</v>
      </c>
      <c r="J23">
        <f t="shared" ref="J23:J24" si="6">H23*I23</f>
        <v>13500</v>
      </c>
    </row>
    <row r="24" spans="1:10" ht="47.25" x14ac:dyDescent="0.25">
      <c r="A24" s="7" t="s">
        <v>100</v>
      </c>
      <c r="B24" s="8" t="s">
        <v>56</v>
      </c>
      <c r="C24" s="18"/>
      <c r="D24" s="10" t="s">
        <v>70</v>
      </c>
      <c r="E24" s="12"/>
      <c r="F24" s="11">
        <f t="shared" si="3"/>
        <v>10000</v>
      </c>
      <c r="G24" s="26" t="s">
        <v>55</v>
      </c>
      <c r="H24">
        <v>10000</v>
      </c>
      <c r="I24">
        <v>1</v>
      </c>
      <c r="J24">
        <f t="shared" si="6"/>
        <v>10000</v>
      </c>
    </row>
    <row r="25" spans="1:10" ht="15.75" x14ac:dyDescent="0.25">
      <c r="A25" s="40"/>
      <c r="B25" s="34" t="s">
        <v>80</v>
      </c>
      <c r="C25" s="37"/>
      <c r="D25" s="38"/>
      <c r="E25" s="39">
        <f>SUM(E16:E24)</f>
        <v>417000</v>
      </c>
      <c r="F25" s="39">
        <f>SUM(F16:F24)</f>
        <v>44900</v>
      </c>
      <c r="G25" s="39"/>
      <c r="J25">
        <f t="shared" si="0"/>
        <v>0</v>
      </c>
    </row>
    <row r="26" spans="1:10" ht="47.25" x14ac:dyDescent="0.25">
      <c r="A26" s="5">
        <v>3</v>
      </c>
      <c r="B26" s="6" t="s">
        <v>24</v>
      </c>
      <c r="C26" s="9"/>
      <c r="D26" s="10"/>
      <c r="E26" s="11"/>
      <c r="F26" s="11"/>
      <c r="G26" s="11"/>
      <c r="J26">
        <f t="shared" si="0"/>
        <v>0</v>
      </c>
    </row>
    <row r="27" spans="1:10" ht="90" x14ac:dyDescent="0.25">
      <c r="A27" s="7" t="s">
        <v>101</v>
      </c>
      <c r="B27" s="7" t="s">
        <v>25</v>
      </c>
      <c r="C27" s="18"/>
      <c r="D27" s="10" t="s">
        <v>26</v>
      </c>
      <c r="E27" s="11">
        <f>J27</f>
        <v>120000</v>
      </c>
      <c r="F27" s="14"/>
      <c r="G27" s="26" t="s">
        <v>47</v>
      </c>
      <c r="H27">
        <v>120000</v>
      </c>
      <c r="I27">
        <v>1</v>
      </c>
      <c r="J27">
        <f>H27*I27</f>
        <v>120000</v>
      </c>
    </row>
    <row r="28" spans="1:10" ht="30" x14ac:dyDescent="0.25">
      <c r="A28" s="7" t="s">
        <v>102</v>
      </c>
      <c r="B28" s="8" t="s">
        <v>17</v>
      </c>
      <c r="C28" s="9"/>
      <c r="D28" s="10" t="s">
        <v>42</v>
      </c>
      <c r="E28" s="11">
        <f>J28</f>
        <v>3000</v>
      </c>
      <c r="F28" s="12"/>
      <c r="G28" s="24" t="s">
        <v>41</v>
      </c>
      <c r="H28">
        <v>3000</v>
      </c>
      <c r="I28">
        <v>1</v>
      </c>
      <c r="J28">
        <f t="shared" ref="J28" si="7">H28*I28</f>
        <v>3000</v>
      </c>
    </row>
    <row r="29" spans="1:10" ht="15.75" x14ac:dyDescent="0.25">
      <c r="A29" s="7" t="s">
        <v>103</v>
      </c>
      <c r="B29" s="8" t="s">
        <v>45</v>
      </c>
      <c r="C29" s="9"/>
      <c r="D29" s="10" t="s">
        <v>83</v>
      </c>
      <c r="E29" s="11">
        <f t="shared" ref="E29" si="8">J29</f>
        <v>15000</v>
      </c>
      <c r="F29" s="12"/>
      <c r="G29" s="25" t="s">
        <v>46</v>
      </c>
      <c r="H29">
        <v>1500</v>
      </c>
      <c r="I29">
        <v>10</v>
      </c>
      <c r="J29">
        <f t="shared" si="0"/>
        <v>15000</v>
      </c>
    </row>
    <row r="30" spans="1:10" ht="30" x14ac:dyDescent="0.25">
      <c r="A30" s="7" t="s">
        <v>104</v>
      </c>
      <c r="B30" s="7" t="s">
        <v>39</v>
      </c>
      <c r="C30" s="9"/>
      <c r="D30" s="10" t="s">
        <v>48</v>
      </c>
      <c r="E30" s="11">
        <f>J30</f>
        <v>120000</v>
      </c>
      <c r="F30" s="11"/>
      <c r="G30" s="25" t="s">
        <v>41</v>
      </c>
      <c r="H30">
        <v>12000</v>
      </c>
      <c r="I30">
        <v>10</v>
      </c>
      <c r="J30">
        <f t="shared" ref="J30" si="9">H30*I30</f>
        <v>120000</v>
      </c>
    </row>
    <row r="31" spans="1:10" ht="30" x14ac:dyDescent="0.25">
      <c r="A31" s="7" t="s">
        <v>105</v>
      </c>
      <c r="B31" s="7" t="s">
        <v>22</v>
      </c>
      <c r="C31" s="9"/>
      <c r="D31" s="10" t="s">
        <v>71</v>
      </c>
      <c r="E31" s="12"/>
      <c r="F31" s="11">
        <f>J31</f>
        <v>16000</v>
      </c>
      <c r="G31" s="25" t="s">
        <v>41</v>
      </c>
      <c r="H31">
        <v>1600</v>
      </c>
      <c r="I31">
        <v>10</v>
      </c>
      <c r="J31">
        <f>H31*I31</f>
        <v>16000</v>
      </c>
    </row>
    <row r="32" spans="1:10" ht="75" x14ac:dyDescent="0.25">
      <c r="A32" s="7" t="s">
        <v>106</v>
      </c>
      <c r="B32" s="7" t="s">
        <v>49</v>
      </c>
      <c r="C32" s="9"/>
      <c r="D32" s="10" t="s">
        <v>72</v>
      </c>
      <c r="E32" s="12"/>
      <c r="F32" s="11">
        <f>J32</f>
        <v>3000</v>
      </c>
      <c r="G32" s="26" t="s">
        <v>50</v>
      </c>
      <c r="H32">
        <v>1500</v>
      </c>
      <c r="I32">
        <v>2</v>
      </c>
      <c r="J32">
        <f t="shared" si="0"/>
        <v>3000</v>
      </c>
    </row>
    <row r="33" spans="1:10" ht="90" x14ac:dyDescent="0.25">
      <c r="A33" s="12" t="s">
        <v>107</v>
      </c>
      <c r="B33" s="15" t="s">
        <v>51</v>
      </c>
      <c r="C33" s="12"/>
      <c r="D33" s="10" t="s">
        <v>73</v>
      </c>
      <c r="E33" s="12"/>
      <c r="F33" s="23">
        <f>J33</f>
        <v>5000</v>
      </c>
      <c r="G33" s="27" t="s">
        <v>52</v>
      </c>
      <c r="H33">
        <v>2500</v>
      </c>
      <c r="I33">
        <v>2</v>
      </c>
      <c r="J33">
        <f t="shared" si="0"/>
        <v>5000</v>
      </c>
    </row>
    <row r="34" spans="1:10" ht="47.25" x14ac:dyDescent="0.25">
      <c r="A34" s="7" t="s">
        <v>108</v>
      </c>
      <c r="B34" s="7" t="s">
        <v>53</v>
      </c>
      <c r="C34" s="18"/>
      <c r="D34" s="10" t="s">
        <v>74</v>
      </c>
      <c r="E34" s="12"/>
      <c r="F34" s="11">
        <f>J34</f>
        <v>15000</v>
      </c>
      <c r="G34" s="10" t="s">
        <v>54</v>
      </c>
      <c r="H34">
        <v>3000</v>
      </c>
      <c r="I34">
        <v>5</v>
      </c>
      <c r="J34">
        <f>H34*I34</f>
        <v>15000</v>
      </c>
    </row>
    <row r="35" spans="1:10" ht="30" x14ac:dyDescent="0.25">
      <c r="A35" s="7" t="s">
        <v>109</v>
      </c>
      <c r="B35" s="7" t="s">
        <v>31</v>
      </c>
      <c r="C35" s="9"/>
      <c r="D35" s="10" t="s">
        <v>82</v>
      </c>
      <c r="E35" s="11">
        <f>J35</f>
        <v>7000</v>
      </c>
      <c r="F35" s="11"/>
      <c r="G35" s="26" t="s">
        <v>81</v>
      </c>
      <c r="H35">
        <v>3500</v>
      </c>
      <c r="I35">
        <v>2</v>
      </c>
      <c r="J35">
        <f t="shared" si="0"/>
        <v>7000</v>
      </c>
    </row>
    <row r="36" spans="1:10" ht="47.25" x14ac:dyDescent="0.25">
      <c r="A36" s="7" t="s">
        <v>110</v>
      </c>
      <c r="B36" s="8" t="s">
        <v>56</v>
      </c>
      <c r="C36" s="18"/>
      <c r="D36" s="10" t="s">
        <v>70</v>
      </c>
      <c r="E36" s="11">
        <f>J36</f>
        <v>10000</v>
      </c>
      <c r="F36" s="14"/>
      <c r="G36" s="26" t="s">
        <v>55</v>
      </c>
      <c r="H36">
        <v>10000</v>
      </c>
      <c r="I36">
        <v>1</v>
      </c>
      <c r="J36">
        <f t="shared" si="0"/>
        <v>10000</v>
      </c>
    </row>
    <row r="37" spans="1:10" ht="31.5" x14ac:dyDescent="0.25">
      <c r="A37" s="7" t="s">
        <v>111</v>
      </c>
      <c r="B37" s="7" t="s">
        <v>57</v>
      </c>
      <c r="C37" s="18"/>
      <c r="D37" s="10" t="s">
        <v>75</v>
      </c>
      <c r="E37" s="11">
        <f>J37</f>
        <v>40000</v>
      </c>
      <c r="F37" s="14"/>
      <c r="G37" s="26" t="s">
        <v>58</v>
      </c>
      <c r="H37">
        <v>40000</v>
      </c>
      <c r="I37">
        <v>1</v>
      </c>
      <c r="J37">
        <f t="shared" si="0"/>
        <v>40000</v>
      </c>
    </row>
    <row r="38" spans="1:10" ht="15.75" x14ac:dyDescent="0.25">
      <c r="A38" s="40"/>
      <c r="B38" s="34" t="s">
        <v>35</v>
      </c>
      <c r="C38" s="37"/>
      <c r="D38" s="38"/>
      <c r="E38" s="39">
        <f>SUM(E27:E37)</f>
        <v>315000</v>
      </c>
      <c r="F38" s="39">
        <f>SUM(F27:F37)</f>
        <v>39000</v>
      </c>
      <c r="G38" s="39"/>
      <c r="J38">
        <f t="shared" si="0"/>
        <v>0</v>
      </c>
    </row>
    <row r="39" spans="1:10" ht="15.75" x14ac:dyDescent="0.25">
      <c r="A39" s="42" t="s">
        <v>6</v>
      </c>
      <c r="B39" s="42"/>
      <c r="C39" s="42"/>
      <c r="D39" s="13"/>
      <c r="E39" s="19">
        <f>E14+E25+E38</f>
        <v>1112200</v>
      </c>
      <c r="F39" s="19">
        <f>F14+F25+F38</f>
        <v>133400</v>
      </c>
      <c r="G39" s="19"/>
      <c r="J39">
        <f t="shared" si="0"/>
        <v>0</v>
      </c>
    </row>
    <row r="40" spans="1:10" ht="15.75" x14ac:dyDescent="0.25">
      <c r="A40" s="42" t="s">
        <v>7</v>
      </c>
      <c r="B40" s="42"/>
      <c r="C40" s="42"/>
      <c r="D40" s="13"/>
      <c r="E40" s="43">
        <f>E39+F39</f>
        <v>1245600</v>
      </c>
      <c r="F40" s="43"/>
      <c r="G40" s="19"/>
      <c r="J40">
        <f t="shared" si="0"/>
        <v>0</v>
      </c>
    </row>
    <row r="41" spans="1:10" ht="15.75" x14ac:dyDescent="0.25">
      <c r="A41" s="42" t="s">
        <v>8</v>
      </c>
      <c r="B41" s="42"/>
      <c r="C41" s="42"/>
      <c r="D41" s="16">
        <v>1</v>
      </c>
      <c r="E41" s="17">
        <f>E39/E40</f>
        <v>0.89290301862556198</v>
      </c>
      <c r="F41" s="17">
        <f>F39/E40</f>
        <v>0.10709698137443802</v>
      </c>
      <c r="G41" s="17"/>
      <c r="J41">
        <f t="shared" si="0"/>
        <v>0</v>
      </c>
    </row>
  </sheetData>
  <mergeCells count="10">
    <mergeCell ref="G1:G2"/>
    <mergeCell ref="A39:C39"/>
    <mergeCell ref="A40:C40"/>
    <mergeCell ref="A41:C41"/>
    <mergeCell ref="E40:F40"/>
    <mergeCell ref="A1:A2"/>
    <mergeCell ref="B1:B2"/>
    <mergeCell ref="C1:C2"/>
    <mergeCell ref="D1:D2"/>
    <mergeCell ref="E1:F1"/>
  </mergeCells>
  <hyperlinks>
    <hyperlink ref="G5" r:id="rId1"/>
    <hyperlink ref="G19" r:id="rId2"/>
    <hyperlink ref="G17" r:id="rId3" display="https://www.softkey.ua/ua/catalog/programming/filter/langprog-is-java-or-php-or-python/https://www.softkey.ua/ua/catalog/design/creative-cloud-for-teams/"/>
    <hyperlink ref="G27" r:id="rId4"/>
    <hyperlink ref="G28" r:id="rId5"/>
    <hyperlink ref="G32" r:id="rId6"/>
    <hyperlink ref="G33" r:id="rId7"/>
    <hyperlink ref="G36" r:id="rId8"/>
    <hyperlink ref="G24" r:id="rId9"/>
    <hyperlink ref="G37" r:id="rId10"/>
    <hyperlink ref="G16" r:id="rId11"/>
    <hyperlink ref="G35" r:id="rId12"/>
    <hyperlink ref="G4" r:id="rId13"/>
    <hyperlink ref="G23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5" workbookViewId="0">
      <selection activeCell="H25" sqref="H1:T1048576"/>
    </sheetView>
  </sheetViews>
  <sheetFormatPr defaultRowHeight="15" x14ac:dyDescent="0.25"/>
  <cols>
    <col min="1" max="1" width="11.28515625" bestFit="1" customWidth="1"/>
    <col min="2" max="2" width="31.5703125" customWidth="1"/>
    <col min="3" max="3" width="0" hidden="1" customWidth="1"/>
    <col min="4" max="4" width="17.7109375" style="3" customWidth="1"/>
    <col min="5" max="5" width="14" customWidth="1"/>
    <col min="6" max="6" width="16.7109375" customWidth="1"/>
    <col min="7" max="7" width="40.140625" style="22" customWidth="1"/>
    <col min="8" max="12" width="9.140625" hidden="1" customWidth="1"/>
    <col min="13" max="20" width="0" hidden="1" customWidth="1"/>
  </cols>
  <sheetData>
    <row r="1" spans="1:10" ht="15.75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/>
      <c r="G1" s="41" t="s">
        <v>30</v>
      </c>
    </row>
    <row r="2" spans="1:10" ht="78.75" x14ac:dyDescent="0.25">
      <c r="A2" s="41"/>
      <c r="B2" s="41"/>
      <c r="C2" s="41"/>
      <c r="D2" s="41"/>
      <c r="E2" s="30" t="s">
        <v>14</v>
      </c>
      <c r="F2" s="30" t="s">
        <v>15</v>
      </c>
      <c r="G2" s="41"/>
      <c r="H2" s="4" t="s">
        <v>9</v>
      </c>
      <c r="I2" s="1" t="s">
        <v>10</v>
      </c>
      <c r="J2" s="1" t="s">
        <v>11</v>
      </c>
    </row>
    <row r="3" spans="1:10" s="2" customFormat="1" ht="63" x14ac:dyDescent="0.25">
      <c r="A3" s="35">
        <v>1</v>
      </c>
      <c r="B3" s="36" t="s">
        <v>23</v>
      </c>
      <c r="C3" s="35"/>
      <c r="D3" s="36" t="s">
        <v>5</v>
      </c>
      <c r="E3" s="35"/>
      <c r="F3" s="35"/>
      <c r="G3" s="35"/>
    </row>
    <row r="4" spans="1:10" ht="30" x14ac:dyDescent="0.25">
      <c r="A4" s="7" t="s">
        <v>84</v>
      </c>
      <c r="B4" s="8" t="s">
        <v>16</v>
      </c>
      <c r="C4" s="9"/>
      <c r="D4" s="10" t="s">
        <v>117</v>
      </c>
      <c r="E4" s="12"/>
      <c r="F4" s="11">
        <f>J4</f>
        <v>30375</v>
      </c>
      <c r="G4" s="24" t="s">
        <v>118</v>
      </c>
      <c r="H4">
        <v>2025</v>
      </c>
      <c r="I4">
        <v>15</v>
      </c>
      <c r="J4">
        <f t="shared" ref="J4:J33" si="0">H4*I4</f>
        <v>30375</v>
      </c>
    </row>
    <row r="5" spans="1:10" ht="45" x14ac:dyDescent="0.25">
      <c r="A5" s="7" t="s">
        <v>12</v>
      </c>
      <c r="B5" s="8" t="s">
        <v>112</v>
      </c>
      <c r="C5" s="9"/>
      <c r="D5" s="10" t="s">
        <v>113</v>
      </c>
      <c r="E5" s="11">
        <v>358660</v>
      </c>
      <c r="F5" s="12"/>
      <c r="G5" s="24" t="s">
        <v>114</v>
      </c>
      <c r="H5">
        <v>3000</v>
      </c>
      <c r="I5">
        <v>1</v>
      </c>
      <c r="J5">
        <f t="shared" si="0"/>
        <v>3000</v>
      </c>
    </row>
    <row r="6" spans="1:10" ht="75" x14ac:dyDescent="0.25">
      <c r="A6" s="7" t="s">
        <v>13</v>
      </c>
      <c r="B6" s="7" t="s">
        <v>22</v>
      </c>
      <c r="C6" s="9"/>
      <c r="D6" s="10" t="s">
        <v>119</v>
      </c>
      <c r="E6" s="12"/>
      <c r="F6" s="11">
        <f>J6</f>
        <v>1700</v>
      </c>
      <c r="G6" s="25" t="s">
        <v>120</v>
      </c>
      <c r="H6">
        <v>1700</v>
      </c>
      <c r="I6">
        <v>1</v>
      </c>
      <c r="J6">
        <f>H6*I6</f>
        <v>1700</v>
      </c>
    </row>
    <row r="7" spans="1:10" ht="45" x14ac:dyDescent="0.25">
      <c r="A7" s="7" t="s">
        <v>85</v>
      </c>
      <c r="B7" s="7" t="s">
        <v>40</v>
      </c>
      <c r="C7" s="9"/>
      <c r="D7" s="10" t="s">
        <v>64</v>
      </c>
      <c r="E7" s="12"/>
      <c r="F7" s="11">
        <f>J7</f>
        <v>10400</v>
      </c>
      <c r="G7" s="25" t="s">
        <v>122</v>
      </c>
      <c r="H7">
        <v>650</v>
      </c>
      <c r="I7">
        <v>16</v>
      </c>
      <c r="J7">
        <f t="shared" si="0"/>
        <v>10400</v>
      </c>
    </row>
    <row r="8" spans="1:10" ht="15.75" x14ac:dyDescent="0.25">
      <c r="A8" s="34"/>
      <c r="B8" s="34" t="s">
        <v>79</v>
      </c>
      <c r="C8" s="37"/>
      <c r="D8" s="38"/>
      <c r="E8" s="39">
        <f>SUM(E4:E7)</f>
        <v>358660</v>
      </c>
      <c r="F8" s="39">
        <f>SUM(F4:F7)</f>
        <v>42475</v>
      </c>
      <c r="G8" s="39"/>
      <c r="J8">
        <f t="shared" si="0"/>
        <v>0</v>
      </c>
    </row>
    <row r="9" spans="1:10" ht="63" x14ac:dyDescent="0.25">
      <c r="A9" s="28">
        <v>2</v>
      </c>
      <c r="B9" s="31" t="s">
        <v>34</v>
      </c>
      <c r="C9" s="32"/>
      <c r="D9" s="29"/>
      <c r="E9" s="33"/>
      <c r="F9" s="33"/>
      <c r="G9" s="33"/>
      <c r="J9">
        <f t="shared" si="0"/>
        <v>0</v>
      </c>
    </row>
    <row r="10" spans="1:10" ht="15.75" x14ac:dyDescent="0.25">
      <c r="A10" s="7" t="s">
        <v>92</v>
      </c>
      <c r="B10" s="7" t="s">
        <v>115</v>
      </c>
      <c r="C10" s="9"/>
      <c r="D10" s="10" t="s">
        <v>116</v>
      </c>
      <c r="E10" s="11">
        <v>332773</v>
      </c>
      <c r="F10" s="11"/>
      <c r="G10" s="24"/>
      <c r="H10">
        <v>13000</v>
      </c>
      <c r="I10">
        <v>16</v>
      </c>
      <c r="J10">
        <f t="shared" si="0"/>
        <v>208000</v>
      </c>
    </row>
    <row r="11" spans="1:10" ht="75" x14ac:dyDescent="0.25">
      <c r="A11" s="7" t="s">
        <v>96</v>
      </c>
      <c r="B11" s="7" t="s">
        <v>22</v>
      </c>
      <c r="C11" s="9"/>
      <c r="D11" s="10" t="s">
        <v>119</v>
      </c>
      <c r="E11" s="12"/>
      <c r="F11" s="11">
        <f>J11</f>
        <v>1700</v>
      </c>
      <c r="G11" s="25" t="s">
        <v>120</v>
      </c>
      <c r="H11">
        <v>1700</v>
      </c>
      <c r="I11">
        <v>1</v>
      </c>
      <c r="J11">
        <f>H11*I11</f>
        <v>1700</v>
      </c>
    </row>
    <row r="12" spans="1:10" ht="30" x14ac:dyDescent="0.25">
      <c r="A12" s="7" t="s">
        <v>97</v>
      </c>
      <c r="B12" s="7" t="s">
        <v>40</v>
      </c>
      <c r="C12" s="9"/>
      <c r="D12" s="10" t="s">
        <v>67</v>
      </c>
      <c r="E12" s="12"/>
      <c r="F12" s="11">
        <f t="shared" ref="F12:F16" si="1">J12</f>
        <v>12800</v>
      </c>
      <c r="G12" s="44" t="s">
        <v>121</v>
      </c>
      <c r="H12">
        <v>800</v>
      </c>
      <c r="I12">
        <v>16</v>
      </c>
      <c r="J12">
        <f t="shared" ref="J12:J16" si="2">H12*I12</f>
        <v>12800</v>
      </c>
    </row>
    <row r="13" spans="1:10" ht="31.5" x14ac:dyDescent="0.25">
      <c r="A13" s="7" t="s">
        <v>98</v>
      </c>
      <c r="B13" s="7" t="s">
        <v>28</v>
      </c>
      <c r="C13" s="20"/>
      <c r="D13" s="10" t="s">
        <v>123</v>
      </c>
      <c r="E13" s="12"/>
      <c r="F13" s="11">
        <f t="shared" si="1"/>
        <v>3300</v>
      </c>
      <c r="G13" s="24" t="s">
        <v>32</v>
      </c>
      <c r="H13">
        <v>3300</v>
      </c>
      <c r="I13">
        <v>1</v>
      </c>
      <c r="J13">
        <f t="shared" si="2"/>
        <v>3300</v>
      </c>
    </row>
    <row r="14" spans="1:10" ht="30" x14ac:dyDescent="0.25">
      <c r="A14" s="7" t="s">
        <v>99</v>
      </c>
      <c r="B14" s="7" t="s">
        <v>27</v>
      </c>
      <c r="C14" s="9"/>
      <c r="D14" s="10" t="s">
        <v>124</v>
      </c>
      <c r="E14" s="12"/>
      <c r="F14" s="11">
        <f t="shared" si="1"/>
        <v>10500</v>
      </c>
      <c r="G14" s="24" t="s">
        <v>29</v>
      </c>
      <c r="H14">
        <v>700</v>
      </c>
      <c r="I14">
        <v>15</v>
      </c>
      <c r="J14">
        <f t="shared" si="2"/>
        <v>10500</v>
      </c>
    </row>
    <row r="15" spans="1:10" ht="30" x14ac:dyDescent="0.25">
      <c r="A15" s="7" t="s">
        <v>100</v>
      </c>
      <c r="B15" s="7" t="s">
        <v>132</v>
      </c>
      <c r="C15" s="9"/>
      <c r="D15" s="10" t="s">
        <v>133</v>
      </c>
      <c r="E15" s="12"/>
      <c r="F15" s="11">
        <v>7300</v>
      </c>
      <c r="G15" s="45" t="s">
        <v>134</v>
      </c>
    </row>
    <row r="16" spans="1:10" ht="47.25" x14ac:dyDescent="0.25">
      <c r="A16" s="7" t="s">
        <v>131</v>
      </c>
      <c r="B16" s="8" t="s">
        <v>56</v>
      </c>
      <c r="C16" s="20"/>
      <c r="D16" s="10" t="s">
        <v>125</v>
      </c>
      <c r="E16" s="12"/>
      <c r="F16" s="11">
        <f t="shared" si="1"/>
        <v>9300</v>
      </c>
      <c r="G16" s="26" t="s">
        <v>55</v>
      </c>
      <c r="H16">
        <v>9300</v>
      </c>
      <c r="I16">
        <v>1</v>
      </c>
      <c r="J16">
        <f t="shared" si="2"/>
        <v>9300</v>
      </c>
    </row>
    <row r="17" spans="1:11" ht="15.75" x14ac:dyDescent="0.25">
      <c r="A17" s="40"/>
      <c r="B17" s="34" t="s">
        <v>80</v>
      </c>
      <c r="C17" s="37"/>
      <c r="D17" s="38"/>
      <c r="E17" s="39">
        <f>SUM(E10:E16)</f>
        <v>332773</v>
      </c>
      <c r="F17" s="39">
        <f>SUM(F10:F16)</f>
        <v>44900</v>
      </c>
      <c r="G17" s="39"/>
      <c r="J17">
        <f t="shared" si="0"/>
        <v>0</v>
      </c>
      <c r="K17" s="46">
        <f>44900-F17</f>
        <v>0</v>
      </c>
    </row>
    <row r="18" spans="1:11" ht="47.25" x14ac:dyDescent="0.25">
      <c r="A18" s="5">
        <v>3</v>
      </c>
      <c r="B18" s="6" t="s">
        <v>24</v>
      </c>
      <c r="C18" s="9"/>
      <c r="D18" s="10"/>
      <c r="E18" s="11"/>
      <c r="F18" s="11"/>
      <c r="G18" s="11"/>
      <c r="J18">
        <f t="shared" si="0"/>
        <v>0</v>
      </c>
    </row>
    <row r="19" spans="1:11" ht="90" x14ac:dyDescent="0.25">
      <c r="A19" s="7" t="s">
        <v>101</v>
      </c>
      <c r="B19" s="7" t="s">
        <v>25</v>
      </c>
      <c r="C19" s="20"/>
      <c r="D19" s="10" t="s">
        <v>26</v>
      </c>
      <c r="E19" s="11">
        <f>J19</f>
        <v>120000</v>
      </c>
      <c r="F19" s="14"/>
      <c r="G19" s="26" t="s">
        <v>47</v>
      </c>
      <c r="H19">
        <v>120000</v>
      </c>
      <c r="I19">
        <v>1</v>
      </c>
      <c r="J19">
        <f>H19*I19</f>
        <v>120000</v>
      </c>
    </row>
    <row r="20" spans="1:11" ht="30" x14ac:dyDescent="0.25">
      <c r="A20" s="7" t="s">
        <v>102</v>
      </c>
      <c r="B20" s="8" t="s">
        <v>17</v>
      </c>
      <c r="C20" s="9"/>
      <c r="D20" s="10" t="s">
        <v>42</v>
      </c>
      <c r="E20" s="11">
        <f>J20</f>
        <v>3000</v>
      </c>
      <c r="F20" s="12"/>
      <c r="G20" s="24" t="s">
        <v>41</v>
      </c>
      <c r="H20">
        <v>3000</v>
      </c>
      <c r="I20">
        <v>1</v>
      </c>
      <c r="J20">
        <f t="shared" ref="J20" si="3">H20*I20</f>
        <v>3000</v>
      </c>
    </row>
    <row r="21" spans="1:11" ht="30" x14ac:dyDescent="0.25">
      <c r="A21" s="7" t="s">
        <v>103</v>
      </c>
      <c r="B21" s="8" t="s">
        <v>45</v>
      </c>
      <c r="C21" s="9"/>
      <c r="D21" s="10" t="s">
        <v>127</v>
      </c>
      <c r="E21" s="11">
        <f t="shared" ref="E21" si="4">J21</f>
        <v>14000</v>
      </c>
      <c r="F21" s="12"/>
      <c r="G21" s="45" t="s">
        <v>126</v>
      </c>
      <c r="H21">
        <v>1400</v>
      </c>
      <c r="I21">
        <v>10</v>
      </c>
      <c r="J21">
        <f t="shared" si="0"/>
        <v>14000</v>
      </c>
    </row>
    <row r="22" spans="1:11" ht="30" x14ac:dyDescent="0.25">
      <c r="A22" s="7" t="s">
        <v>104</v>
      </c>
      <c r="B22" s="7" t="s">
        <v>39</v>
      </c>
      <c r="C22" s="9"/>
      <c r="D22" s="10" t="s">
        <v>48</v>
      </c>
      <c r="E22" s="11">
        <f>J22</f>
        <v>120000</v>
      </c>
      <c r="F22" s="11"/>
      <c r="G22" s="44" t="s">
        <v>128</v>
      </c>
      <c r="H22">
        <v>12000</v>
      </c>
      <c r="I22">
        <v>10</v>
      </c>
      <c r="J22">
        <f t="shared" si="0"/>
        <v>120000</v>
      </c>
    </row>
    <row r="23" spans="1:11" ht="75" x14ac:dyDescent="0.25">
      <c r="A23" s="7" t="s">
        <v>105</v>
      </c>
      <c r="B23" s="7" t="s">
        <v>22</v>
      </c>
      <c r="C23" s="9"/>
      <c r="D23" s="10" t="s">
        <v>119</v>
      </c>
      <c r="E23" s="12"/>
      <c r="F23" s="11">
        <f>J23</f>
        <v>17000</v>
      </c>
      <c r="G23" s="25" t="s">
        <v>120</v>
      </c>
      <c r="H23">
        <v>1700</v>
      </c>
      <c r="I23">
        <v>10</v>
      </c>
      <c r="J23">
        <f>H23*I23</f>
        <v>17000</v>
      </c>
    </row>
    <row r="24" spans="1:11" ht="75" x14ac:dyDescent="0.25">
      <c r="A24" s="7" t="s">
        <v>106</v>
      </c>
      <c r="B24" s="7" t="s">
        <v>49</v>
      </c>
      <c r="C24" s="9"/>
      <c r="D24" s="10" t="s">
        <v>72</v>
      </c>
      <c r="E24" s="12"/>
      <c r="F24" s="11">
        <f>J24</f>
        <v>3000</v>
      </c>
      <c r="G24" s="26" t="s">
        <v>50</v>
      </c>
      <c r="H24">
        <v>1500</v>
      </c>
      <c r="I24">
        <v>2</v>
      </c>
      <c r="J24">
        <f t="shared" si="0"/>
        <v>3000</v>
      </c>
    </row>
    <row r="25" spans="1:11" ht="90" x14ac:dyDescent="0.25">
      <c r="A25" s="12" t="s">
        <v>107</v>
      </c>
      <c r="B25" s="15" t="s">
        <v>51</v>
      </c>
      <c r="C25" s="12"/>
      <c r="D25" s="10" t="s">
        <v>73</v>
      </c>
      <c r="E25" s="12"/>
      <c r="F25" s="23">
        <f>J25</f>
        <v>5000</v>
      </c>
      <c r="G25" s="27" t="s">
        <v>52</v>
      </c>
      <c r="H25">
        <v>2500</v>
      </c>
      <c r="I25">
        <v>2</v>
      </c>
      <c r="J25">
        <f t="shared" si="0"/>
        <v>5000</v>
      </c>
    </row>
    <row r="26" spans="1:11" ht="45" x14ac:dyDescent="0.25">
      <c r="A26" s="7" t="s">
        <v>108</v>
      </c>
      <c r="B26" s="7" t="s">
        <v>53</v>
      </c>
      <c r="C26" s="20"/>
      <c r="D26" s="10" t="s">
        <v>130</v>
      </c>
      <c r="E26" s="12"/>
      <c r="F26" s="11">
        <f>J26</f>
        <v>7500</v>
      </c>
      <c r="G26" s="26" t="s">
        <v>129</v>
      </c>
      <c r="H26">
        <v>1500</v>
      </c>
      <c r="I26">
        <v>5</v>
      </c>
      <c r="J26">
        <f>H26*I26</f>
        <v>7500</v>
      </c>
    </row>
    <row r="27" spans="1:11" ht="30" x14ac:dyDescent="0.25">
      <c r="A27" s="7" t="s">
        <v>109</v>
      </c>
      <c r="B27" s="7" t="s">
        <v>31</v>
      </c>
      <c r="C27" s="9"/>
      <c r="D27" s="10" t="s">
        <v>82</v>
      </c>
      <c r="E27" s="11">
        <f>J27</f>
        <v>7000</v>
      </c>
      <c r="F27" s="11"/>
      <c r="G27" s="26" t="s">
        <v>81</v>
      </c>
      <c r="H27">
        <v>3500</v>
      </c>
      <c r="I27">
        <v>2</v>
      </c>
      <c r="J27">
        <f t="shared" si="0"/>
        <v>7000</v>
      </c>
    </row>
    <row r="28" spans="1:11" ht="47.25" x14ac:dyDescent="0.25">
      <c r="A28" s="7" t="s">
        <v>110</v>
      </c>
      <c r="B28" s="8" t="s">
        <v>56</v>
      </c>
      <c r="C28" s="20"/>
      <c r="D28" s="10" t="s">
        <v>125</v>
      </c>
      <c r="E28" s="11">
        <f>J28</f>
        <v>9300</v>
      </c>
      <c r="F28" s="14"/>
      <c r="G28" s="26" t="s">
        <v>55</v>
      </c>
      <c r="H28">
        <v>9300</v>
      </c>
      <c r="I28">
        <v>1</v>
      </c>
      <c r="J28">
        <f t="shared" si="0"/>
        <v>9300</v>
      </c>
    </row>
    <row r="29" spans="1:11" ht="31.5" x14ac:dyDescent="0.25">
      <c r="A29" s="7" t="s">
        <v>111</v>
      </c>
      <c r="B29" s="7" t="s">
        <v>57</v>
      </c>
      <c r="C29" s="20"/>
      <c r="D29" s="10" t="s">
        <v>75</v>
      </c>
      <c r="E29" s="11">
        <f>J29</f>
        <v>40000</v>
      </c>
      <c r="F29" s="14"/>
      <c r="G29" s="26" t="s">
        <v>58</v>
      </c>
      <c r="H29">
        <v>40000</v>
      </c>
      <c r="I29">
        <v>1</v>
      </c>
      <c r="J29">
        <f t="shared" si="0"/>
        <v>40000</v>
      </c>
    </row>
    <row r="30" spans="1:11" ht="15.75" x14ac:dyDescent="0.25">
      <c r="A30" s="40"/>
      <c r="B30" s="34" t="s">
        <v>35</v>
      </c>
      <c r="C30" s="37"/>
      <c r="D30" s="38"/>
      <c r="E30" s="39">
        <f>SUM(E19:E29)</f>
        <v>313300</v>
      </c>
      <c r="F30" s="39">
        <f>SUM(F19:F29)</f>
        <v>32500</v>
      </c>
      <c r="G30" s="39"/>
      <c r="J30">
        <f t="shared" si="0"/>
        <v>0</v>
      </c>
    </row>
    <row r="31" spans="1:11" ht="15.75" x14ac:dyDescent="0.25">
      <c r="A31" s="42" t="s">
        <v>6</v>
      </c>
      <c r="B31" s="42"/>
      <c r="C31" s="42"/>
      <c r="D31" s="13"/>
      <c r="E31" s="21">
        <f>E8+E17+E30</f>
        <v>1004733</v>
      </c>
      <c r="F31" s="21">
        <f>F8+F17+F30</f>
        <v>119875</v>
      </c>
      <c r="G31" s="21"/>
      <c r="J31">
        <f t="shared" si="0"/>
        <v>0</v>
      </c>
    </row>
    <row r="32" spans="1:11" ht="15.75" x14ac:dyDescent="0.25">
      <c r="A32" s="42" t="s">
        <v>7</v>
      </c>
      <c r="B32" s="42"/>
      <c r="C32" s="42"/>
      <c r="D32" s="13"/>
      <c r="E32" s="43">
        <f>E31+F31</f>
        <v>1124608</v>
      </c>
      <c r="F32" s="43"/>
      <c r="G32" s="21"/>
      <c r="J32">
        <f t="shared" si="0"/>
        <v>0</v>
      </c>
    </row>
    <row r="33" spans="1:10" ht="15.75" x14ac:dyDescent="0.25">
      <c r="A33" s="42" t="s">
        <v>8</v>
      </c>
      <c r="B33" s="42"/>
      <c r="C33" s="42"/>
      <c r="D33" s="16">
        <v>1</v>
      </c>
      <c r="E33" s="17">
        <f>E31/E32</f>
        <v>0.89340730281129066</v>
      </c>
      <c r="F33" s="17">
        <f>F31/E32</f>
        <v>0.10659269718870931</v>
      </c>
      <c r="G33" s="17"/>
      <c r="J33">
        <f t="shared" si="0"/>
        <v>0</v>
      </c>
    </row>
  </sheetData>
  <mergeCells count="10">
    <mergeCell ref="A31:C31"/>
    <mergeCell ref="A32:C32"/>
    <mergeCell ref="E32:F32"/>
    <mergeCell ref="A33:C33"/>
    <mergeCell ref="A1:A2"/>
    <mergeCell ref="B1:B2"/>
    <mergeCell ref="C1:C2"/>
    <mergeCell ref="D1:D2"/>
    <mergeCell ref="E1:F1"/>
    <mergeCell ref="G1:G2"/>
  </mergeCells>
  <hyperlinks>
    <hyperlink ref="G19" r:id="rId1"/>
    <hyperlink ref="G20" r:id="rId2"/>
    <hyperlink ref="G24" r:id="rId3"/>
    <hyperlink ref="G25" r:id="rId4"/>
    <hyperlink ref="G28" r:id="rId5"/>
    <hyperlink ref="G16" r:id="rId6"/>
    <hyperlink ref="G29" r:id="rId7"/>
    <hyperlink ref="G27" r:id="rId8"/>
    <hyperlink ref="G14" r:id="rId9"/>
    <hyperlink ref="G5" r:id="rId10"/>
    <hyperlink ref="G4" r:id="rId11"/>
    <hyperlink ref="G13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Kostiukevych</dc:creator>
  <cp:lastModifiedBy>Ruslan Kostiukevych</cp:lastModifiedBy>
  <dcterms:created xsi:type="dcterms:W3CDTF">2020-01-20T06:04:35Z</dcterms:created>
  <dcterms:modified xsi:type="dcterms:W3CDTF">2020-10-06T11:00:42Z</dcterms:modified>
</cp:coreProperties>
</file>